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_moura\Documents\Paraguay\Costanera\"/>
    </mc:Choice>
  </mc:AlternateContent>
  <xr:revisionPtr revIDLastSave="0" documentId="8_{769DADBE-662A-4AE7-BF97-FD34599CA8B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PA" sheetId="1" r:id="rId1"/>
    <sheet name="Conciliación" sheetId="3" r:id="rId2"/>
  </sheets>
  <definedNames>
    <definedName name="_xlnm.Print_Area" localSheetId="0">PA!$A$2:$M$30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D4" i="3"/>
  <c r="B4" i="3"/>
  <c r="F25" i="1" l="1"/>
  <c r="E25" i="1" s="1"/>
  <c r="F26" i="1"/>
  <c r="E26" i="1" s="1"/>
  <c r="F12" i="1"/>
  <c r="F11" i="1"/>
  <c r="E11" i="1" s="1"/>
  <c r="F10" i="1"/>
  <c r="E10" i="1" s="1"/>
  <c r="D8" i="3" l="1"/>
  <c r="C6" i="3"/>
  <c r="D6" i="3"/>
  <c r="B6" i="3"/>
  <c r="E6" i="3" s="1"/>
  <c r="E12" i="1"/>
  <c r="C5" i="3"/>
  <c r="D5" i="3"/>
  <c r="B5" i="3"/>
  <c r="E5" i="3" s="1"/>
  <c r="C3" i="3"/>
  <c r="D3" i="3"/>
  <c r="B3" i="3"/>
  <c r="E7" i="3"/>
  <c r="E8" i="3"/>
  <c r="E13" i="1"/>
  <c r="F13" i="1" s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3" i="3" l="1"/>
  <c r="C9" i="3"/>
  <c r="D9" i="3"/>
  <c r="E4" i="3"/>
  <c r="B9" i="3"/>
  <c r="E9" i="3" l="1"/>
</calcChain>
</file>

<file path=xl/sharedStrings.xml><?xml version="1.0" encoding="utf-8"?>
<sst xmlns="http://schemas.openxmlformats.org/spreadsheetml/2006/main" count="114" uniqueCount="62">
  <si>
    <t xml:space="preserve">NOMBRE DEL PROYECTO: Construcción de la Avenida Costanera Norte de Asunción 2da Etapa y Conexión (Avda. Primer Presidente) con la Ruta Nacional N°9 
</t>
  </si>
  <si>
    <t>N° COF: 03/14                     N° ADD: 5</t>
  </si>
  <si>
    <t>ORGANISMO EJECUTOR: MINISTERIO DE OBRAS PÚBLICAS Y COMUNICACIONES</t>
  </si>
  <si>
    <t>N° VERSIÓN: 01/23</t>
  </si>
  <si>
    <t>Plan de Adquisiciones (PA)</t>
  </si>
  <si>
    <t>N.º Adquisición</t>
  </si>
  <si>
    <t>Descripción de la adquisición</t>
  </si>
  <si>
    <t>Componente / Actividad</t>
  </si>
  <si>
    <t>Cantidad</t>
  </si>
  <si>
    <t>Costo Unitario</t>
  </si>
  <si>
    <t>Monto Total</t>
  </si>
  <si>
    <t>Financiamiento US$</t>
  </si>
  <si>
    <t>Modalidad de Compra</t>
  </si>
  <si>
    <t>Fecha (estimación)</t>
  </si>
  <si>
    <t>Estado de Situación</t>
  </si>
  <si>
    <t>Comentarios</t>
  </si>
  <si>
    <t xml:space="preserve"> FOCEM </t>
  </si>
  <si>
    <t xml:space="preserve"> CLE </t>
  </si>
  <si>
    <t xml:space="preserve"> CLNE </t>
  </si>
  <si>
    <t xml:space="preserve">Selección y Contratación de la Empresa Constructora para la Construcción de la Avenida Costanera Norte de Asunción 2da Etapa y Conexión (Avda. Primer Presidente) con la Ruta Nacional N°9 </t>
  </si>
  <si>
    <t>Componente 1. CONSTRUCCIÓN</t>
  </si>
  <si>
    <t>Global</t>
  </si>
  <si>
    <t>LPI</t>
  </si>
  <si>
    <t>Culminado</t>
  </si>
  <si>
    <t xml:space="preserve">Contratación de servicios de Fiscalización para la Construcción de la Avenida Costanera Norte de Asunción 2da Etapa y Conexión (Avda. Primer Presidente) con la Ruta Nacional N°9 </t>
  </si>
  <si>
    <t>Componente 2.  FISCALIZACIÓN</t>
  </si>
  <si>
    <t>Selección y contratación de Empresa Consultora para la Implementación del Plan de Gestión Ambiental del Proyecto</t>
  </si>
  <si>
    <t>Componente 3. PLAN DE GESTIÓN AMBIENTAL</t>
  </si>
  <si>
    <t>SELECCIÓN DE PROFESIONALES Y TECNICOS</t>
  </si>
  <si>
    <t>Componente 4. UNIDAD EJECUTORA</t>
  </si>
  <si>
    <t>CD</t>
  </si>
  <si>
    <t xml:space="preserve">En ejecución </t>
  </si>
  <si>
    <t>MANTENIMIENTO Y REPARACIONES MENORES DE EDIFICIOS</t>
  </si>
  <si>
    <t>.</t>
  </si>
  <si>
    <t>-</t>
  </si>
  <si>
    <t>Desestimado</t>
  </si>
  <si>
    <t>PRODUCTOS DE PAPEL, CARTON E IMPRESOS</t>
  </si>
  <si>
    <t>BIENES DE CONSUMO DE OFICINA</t>
  </si>
  <si>
    <t>CARTUCHOS DE TINTA Y TONER</t>
  </si>
  <si>
    <t>CAMIONETAS D/C</t>
  </si>
  <si>
    <t>EQUIPOS DE AIRE ACONDICIONADO</t>
  </si>
  <si>
    <t>MUEBLES DE ESCRITORIO</t>
  </si>
  <si>
    <t>FOTOCOPIADORAS</t>
  </si>
  <si>
    <t>EQUIPOS INFORMATICOS</t>
  </si>
  <si>
    <t>GRATIFICACION POR SERVICIOS ESPECIALES</t>
  </si>
  <si>
    <t>Contratación de Servicios de Auditoria Externa</t>
  </si>
  <si>
    <t>Componente 5. AUDITORIA EXTERNA</t>
  </si>
  <si>
    <t>Pago de Indemnizaciones a afectados por liberación de franja</t>
  </si>
  <si>
    <t>Componente 7. LIBERACIÓN DE FRANJA DE DOMINIO</t>
  </si>
  <si>
    <t xml:space="preserve">Contratación de servicios de Nueva  Fiscalización para la Construcción de la Avenida Costanera Norte de Asunción 2da Etapa y Conexión (Avda. Primer Presidente) con la Ruta Nacional N°9 </t>
  </si>
  <si>
    <t xml:space="preserve">Global </t>
  </si>
  <si>
    <t>Riesgos</t>
  </si>
  <si>
    <t>1. Disponibilidad oportuna de recursos de fondos de contrapartida local para el pago de las obligaciones</t>
  </si>
  <si>
    <t>CONCILIACIÓN Presupuesto - Plan de Adquisiciones</t>
  </si>
  <si>
    <t>VALOR TOTAL</t>
  </si>
  <si>
    <t>Componente 1. “CONSTRUCCIÓN DE LA AVDA. COSTANERA NORTE DE ASUNCIÓN – 2da. ETAPA Y CONEXIÓN (AVDA. PRIMER PRESIDENTE) CON LA RUTA NACIONAL N° 9”</t>
  </si>
  <si>
    <t>Componente 2.  FISCALIZACIÓN (EHT)</t>
  </si>
  <si>
    <t>Componente 3.Plan de Gestion Ambiental para la  Construcción de la Avda. Costanera Norte de Asunción-"da Etapa Conexión (Avda. Primer Presidente) con la Ruta Nacional N° 9</t>
  </si>
  <si>
    <t xml:space="preserve">Componente 4. UNIDAD EJECUTORA </t>
  </si>
  <si>
    <t>Componente 7.LIBERACIÓN DE FRANJA DE DOMINIO</t>
  </si>
  <si>
    <t>TOTAL</t>
  </si>
  <si>
    <t>Aún quedan pagos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</si>
</sst>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0_);_(* \(#,##0.00000\);_(* &quot;-&quot;??_);_(@_)"/>
    <numFmt numFmtId="167" formatCode="_(* #,##0.000_);_(* \(#,##0.000\);_(* &quot;-&quot;??_);_(@_)"/>
    <numFmt numFmtId="168" formatCode="#\ ??/16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Gill Sans MT"/>
      <family val="2"/>
    </font>
    <font>
      <sz val="10"/>
      <name val="Gill Sans MT"/>
      <family val="2"/>
    </font>
    <font>
      <sz val="10"/>
      <color rgb="FF000000"/>
      <name val="Gill Sans MT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Gill Sans MT"/>
      <family val="2"/>
    </font>
    <font>
      <sz val="12"/>
      <color rgb="FF000000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b/>
      <sz val="12"/>
      <color theme="0"/>
      <name val="Gill Sans M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64" fontId="9" fillId="4" borderId="5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5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4" borderId="5" xfId="0" applyFont="1" applyFill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2" fillId="0" borderId="0" xfId="0" applyFont="1"/>
    <xf numFmtId="167" fontId="12" fillId="0" borderId="0" xfId="0" applyNumberFormat="1" applyFont="1"/>
    <xf numFmtId="0" fontId="12" fillId="0" borderId="0" xfId="0" applyFont="1"/>
    <xf numFmtId="43" fontId="12" fillId="0" borderId="0" xfId="1" applyFont="1"/>
    <xf numFmtId="0" fontId="7" fillId="4" borderId="5" xfId="0" applyFont="1" applyFill="1" applyBorder="1" applyAlignment="1">
      <alignment vertical="center" wrapText="1"/>
    </xf>
    <xf numFmtId="166" fontId="0" fillId="0" borderId="0" xfId="0" applyNumberFormat="1"/>
    <xf numFmtId="164" fontId="8" fillId="4" borderId="5" xfId="1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9" fillId="4" borderId="5" xfId="1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17" fontId="6" fillId="7" borderId="5" xfId="0" applyNumberFormat="1" applyFont="1" applyFill="1" applyBorder="1" applyAlignment="1">
      <alignment horizontal="center" vertical="center" wrapText="1"/>
    </xf>
    <xf numFmtId="164" fontId="8" fillId="7" borderId="5" xfId="1" applyNumberFormat="1" applyFont="1" applyFill="1" applyBorder="1" applyAlignment="1">
      <alignment horizontal="center" vertical="center" wrapText="1"/>
    </xf>
    <xf numFmtId="164" fontId="9" fillId="7" borderId="5" xfId="1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 indent="2"/>
    </xf>
    <xf numFmtId="0" fontId="7" fillId="7" borderId="5" xfId="0" applyFont="1" applyFill="1" applyBorder="1" applyAlignment="1">
      <alignment vertical="center" wrapText="1"/>
    </xf>
    <xf numFmtId="164" fontId="9" fillId="7" borderId="5" xfId="1" applyNumberFormat="1" applyFont="1" applyFill="1" applyBorder="1" applyAlignment="1">
      <alignment horizontal="center" vertical="center"/>
    </xf>
    <xf numFmtId="165" fontId="14" fillId="7" borderId="0" xfId="0" applyNumberFormat="1" applyFont="1" applyFill="1"/>
    <xf numFmtId="0" fontId="0" fillId="7" borderId="0" xfId="0" applyFill="1"/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2" fillId="7" borderId="0" xfId="0" applyFont="1" applyFill="1"/>
    <xf numFmtId="164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164" fontId="8" fillId="7" borderId="5" xfId="1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164" fontId="18" fillId="5" borderId="5" xfId="1" applyNumberFormat="1" applyFont="1" applyFill="1" applyBorder="1" applyAlignment="1">
      <alignment horizontal="center" vertical="center" wrapText="1"/>
    </xf>
    <xf numFmtId="164" fontId="18" fillId="5" borderId="5" xfId="1" applyNumberFormat="1" applyFont="1" applyFill="1" applyBorder="1" applyAlignment="1">
      <alignment horizontal="center" vertical="center"/>
    </xf>
    <xf numFmtId="164" fontId="19" fillId="7" borderId="5" xfId="1" applyNumberFormat="1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vertical="center" wrapText="1"/>
    </xf>
    <xf numFmtId="164" fontId="18" fillId="5" borderId="6" xfId="1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21" fillId="8" borderId="9" xfId="0" applyFont="1" applyFill="1" applyBorder="1" applyAlignment="1">
      <alignment horizontal="center" vertical="center" wrapText="1"/>
    </xf>
    <xf numFmtId="164" fontId="20" fillId="5" borderId="7" xfId="1" applyNumberFormat="1" applyFont="1" applyFill="1" applyBorder="1" applyAlignment="1">
      <alignment horizontal="center" vertical="center" wrapText="1"/>
    </xf>
    <xf numFmtId="168" fontId="2" fillId="0" borderId="0" xfId="0" applyNumberFormat="1" applyFont="1"/>
    <xf numFmtId="43" fontId="12" fillId="7" borderId="0" xfId="1" applyFont="1" applyFill="1"/>
    <xf numFmtId="164" fontId="18" fillId="7" borderId="6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6" fillId="4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</cellXfs>
  <cellStyles count="5">
    <cellStyle name="Hipervínculo" xfId="3" builtinId="8" hidden="1"/>
    <cellStyle name="Hipervínculo visitado" xfId="4" builtinId="9" hidden="1"/>
    <cellStyle name="Millares" xfId="1" builtinId="3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2"/>
  <sheetViews>
    <sheetView showGridLines="0" tabSelected="1" zoomScale="70" zoomScaleNormal="70" workbookViewId="0">
      <selection activeCell="H12" sqref="H12"/>
    </sheetView>
  </sheetViews>
  <sheetFormatPr baseColWidth="10" defaultColWidth="11.44140625" defaultRowHeight="14.4" x14ac:dyDescent="0.3"/>
  <cols>
    <col min="1" max="1" width="14" customWidth="1"/>
    <col min="2" max="2" width="42.6640625" customWidth="1"/>
    <col min="3" max="3" width="24" customWidth="1"/>
    <col min="4" max="4" width="14.6640625" bestFit="1" customWidth="1"/>
    <col min="5" max="5" width="15" bestFit="1" customWidth="1"/>
    <col min="6" max="6" width="14.6640625" bestFit="1" customWidth="1"/>
    <col min="7" max="8" width="14.109375" bestFit="1" customWidth="1"/>
    <col min="9" max="9" width="14.6640625" bestFit="1" customWidth="1"/>
    <col min="10" max="10" width="14.33203125" customWidth="1"/>
    <col min="11" max="11" width="16.44140625" customWidth="1"/>
    <col min="12" max="12" width="13.6640625" customWidth="1"/>
    <col min="13" max="13" width="14.44140625" customWidth="1"/>
    <col min="14" max="14" width="17.109375" customWidth="1"/>
    <col min="16" max="16" width="14.109375" bestFit="1" customWidth="1"/>
    <col min="17" max="17" width="12.44140625" bestFit="1" customWidth="1"/>
  </cols>
  <sheetData>
    <row r="2" spans="1:18" ht="18" customHeight="1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8" x14ac:dyDescent="0.3">
      <c r="A3" s="9" t="s">
        <v>1</v>
      </c>
    </row>
    <row r="4" spans="1:18" ht="18" customHeight="1" x14ac:dyDescent="0.45">
      <c r="A4" s="33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8" ht="21.75" customHeight="1" x14ac:dyDescent="0.45">
      <c r="A5" s="33" t="s">
        <v>3</v>
      </c>
      <c r="B5" s="5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"/>
      <c r="O5" s="1"/>
      <c r="P5" s="1"/>
      <c r="Q5" s="1"/>
    </row>
    <row r="6" spans="1:18" ht="15" thickBot="1" x14ac:dyDescent="0.35"/>
    <row r="7" spans="1:18" ht="24.45" customHeight="1" thickBot="1" x14ac:dyDescent="0.35">
      <c r="A7" s="63" t="s">
        <v>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</row>
    <row r="8" spans="1:18" ht="15.75" customHeight="1" x14ac:dyDescent="0.3">
      <c r="A8" s="66" t="s">
        <v>5</v>
      </c>
      <c r="B8" s="68" t="s">
        <v>6</v>
      </c>
      <c r="C8" s="68" t="s">
        <v>7</v>
      </c>
      <c r="D8" s="68" t="s">
        <v>8</v>
      </c>
      <c r="E8" s="68" t="s">
        <v>9</v>
      </c>
      <c r="F8" s="68" t="s">
        <v>10</v>
      </c>
      <c r="G8" s="68" t="s">
        <v>11</v>
      </c>
      <c r="H8" s="68"/>
      <c r="I8" s="68"/>
      <c r="J8" s="68" t="s">
        <v>12</v>
      </c>
      <c r="K8" s="68" t="s">
        <v>13</v>
      </c>
      <c r="L8" s="68" t="s">
        <v>14</v>
      </c>
      <c r="M8" s="70" t="s">
        <v>15</v>
      </c>
    </row>
    <row r="9" spans="1:18" ht="28.5" customHeight="1" x14ac:dyDescent="0.3">
      <c r="A9" s="67"/>
      <c r="B9" s="69"/>
      <c r="C9" s="69"/>
      <c r="D9" s="69"/>
      <c r="E9" s="69"/>
      <c r="F9" s="69"/>
      <c r="G9" s="32" t="s">
        <v>16</v>
      </c>
      <c r="H9" s="32" t="s">
        <v>17</v>
      </c>
      <c r="I9" s="32" t="s">
        <v>18</v>
      </c>
      <c r="J9" s="69"/>
      <c r="K9" s="69"/>
      <c r="L9" s="69"/>
      <c r="M9" s="71"/>
    </row>
    <row r="10" spans="1:18" s="27" customFormat="1" ht="108" customHeight="1" x14ac:dyDescent="0.3">
      <c r="A10" s="28">
        <v>1</v>
      </c>
      <c r="B10" s="23" t="s">
        <v>19</v>
      </c>
      <c r="C10" s="19" t="s">
        <v>20</v>
      </c>
      <c r="D10" s="21" t="s">
        <v>21</v>
      </c>
      <c r="E10" s="22">
        <f>+F10</f>
        <v>72597580.608117476</v>
      </c>
      <c r="F10" s="22">
        <f>SUM(G10:I10)</f>
        <v>72597580.608117476</v>
      </c>
      <c r="G10" s="25">
        <v>53853618</v>
      </c>
      <c r="H10" s="25">
        <v>10181819</v>
      </c>
      <c r="I10" s="25">
        <v>8562143.6081174705</v>
      </c>
      <c r="J10" s="19" t="s">
        <v>22</v>
      </c>
      <c r="K10" s="20">
        <v>42005</v>
      </c>
      <c r="L10" s="19" t="s">
        <v>23</v>
      </c>
      <c r="M10" s="29" t="s">
        <v>61</v>
      </c>
      <c r="N10" s="26"/>
      <c r="O10" s="26"/>
      <c r="P10" s="26"/>
    </row>
    <row r="11" spans="1:18" s="27" customFormat="1" ht="85.5" customHeight="1" x14ac:dyDescent="0.3">
      <c r="A11" s="36">
        <v>2</v>
      </c>
      <c r="B11" s="14" t="s">
        <v>24</v>
      </c>
      <c r="C11" s="37" t="s">
        <v>25</v>
      </c>
      <c r="D11" s="16" t="s">
        <v>21</v>
      </c>
      <c r="E11" s="16">
        <f>+F11</f>
        <v>2465128.2158190268</v>
      </c>
      <c r="F11" s="16">
        <f>SUM(G11:I11)</f>
        <v>2465128.2158190268</v>
      </c>
      <c r="G11" s="16">
        <v>1743829.1618128701</v>
      </c>
      <c r="H11" s="16">
        <v>448765.88990520401</v>
      </c>
      <c r="I11" s="16">
        <v>272533.16410095303</v>
      </c>
      <c r="J11" s="3" t="s">
        <v>22</v>
      </c>
      <c r="K11" s="5">
        <v>42005</v>
      </c>
      <c r="L11" s="38" t="s">
        <v>23</v>
      </c>
      <c r="M11" s="39"/>
      <c r="N11" s="26"/>
      <c r="O11" s="26"/>
      <c r="P11" s="26"/>
    </row>
    <row r="12" spans="1:18" s="27" customFormat="1" ht="85.5" customHeight="1" x14ac:dyDescent="0.3">
      <c r="A12" s="53">
        <v>3</v>
      </c>
      <c r="B12" s="54" t="s">
        <v>26</v>
      </c>
      <c r="C12" s="55" t="s">
        <v>27</v>
      </c>
      <c r="D12" s="56" t="s">
        <v>21</v>
      </c>
      <c r="E12" s="57">
        <f>+F12</f>
        <v>500956</v>
      </c>
      <c r="F12" s="57">
        <f>SUM(G12:I12)</f>
        <v>500956</v>
      </c>
      <c r="G12" s="57">
        <v>349765</v>
      </c>
      <c r="H12" s="57">
        <v>95776</v>
      </c>
      <c r="I12" s="57">
        <v>55415</v>
      </c>
      <c r="J12" s="55" t="s">
        <v>22</v>
      </c>
      <c r="K12" s="58">
        <v>42005</v>
      </c>
      <c r="L12" s="59" t="s">
        <v>23</v>
      </c>
      <c r="M12" s="60"/>
      <c r="N12" s="26"/>
      <c r="O12" s="26"/>
      <c r="P12" s="26"/>
    </row>
    <row r="13" spans="1:18" ht="42.75" customHeight="1" x14ac:dyDescent="0.3">
      <c r="A13" s="36">
        <v>4</v>
      </c>
      <c r="B13" s="8" t="s">
        <v>28</v>
      </c>
      <c r="C13" s="62" t="s">
        <v>29</v>
      </c>
      <c r="D13" s="16" t="s">
        <v>21</v>
      </c>
      <c r="E13" s="2">
        <f>G13+H13+I13</f>
        <v>437407</v>
      </c>
      <c r="F13" s="2">
        <f>E13</f>
        <v>437407</v>
      </c>
      <c r="G13" s="2">
        <v>342000</v>
      </c>
      <c r="H13" s="2">
        <v>67811</v>
      </c>
      <c r="I13" s="2">
        <v>27596</v>
      </c>
      <c r="J13" s="3" t="s">
        <v>30</v>
      </c>
      <c r="K13" s="5">
        <v>42461</v>
      </c>
      <c r="L13" s="3" t="s">
        <v>31</v>
      </c>
      <c r="M13" s="4"/>
      <c r="P13" s="11"/>
      <c r="Q13" s="12"/>
      <c r="R13" s="12"/>
    </row>
    <row r="14" spans="1:18" ht="47.25" customHeight="1" x14ac:dyDescent="0.3">
      <c r="A14" s="36">
        <v>5</v>
      </c>
      <c r="B14" s="8" t="s">
        <v>32</v>
      </c>
      <c r="C14" s="62"/>
      <c r="D14" s="16" t="s">
        <v>21</v>
      </c>
      <c r="E14" s="16">
        <f t="shared" ref="E14:E23" si="0">G14+H14+I14</f>
        <v>0</v>
      </c>
      <c r="F14" s="2">
        <f t="shared" ref="F14:F23" si="1">E14</f>
        <v>0</v>
      </c>
      <c r="G14" s="18">
        <v>0</v>
      </c>
      <c r="H14" s="18">
        <v>0</v>
      </c>
      <c r="I14" s="18">
        <v>0</v>
      </c>
      <c r="J14" s="3" t="s">
        <v>33</v>
      </c>
      <c r="K14" s="5" t="s">
        <v>34</v>
      </c>
      <c r="L14" s="37" t="s">
        <v>35</v>
      </c>
      <c r="M14" s="4"/>
      <c r="O14" s="15"/>
      <c r="P14" s="12"/>
      <c r="Q14" s="12"/>
      <c r="R14" s="12"/>
    </row>
    <row r="15" spans="1:18" ht="30.75" customHeight="1" x14ac:dyDescent="0.3">
      <c r="A15" s="36">
        <v>6</v>
      </c>
      <c r="B15" s="8" t="s">
        <v>36</v>
      </c>
      <c r="C15" s="62"/>
      <c r="D15" s="16" t="s">
        <v>21</v>
      </c>
      <c r="E15" s="16">
        <f t="shared" si="0"/>
        <v>0</v>
      </c>
      <c r="F15" s="2">
        <f t="shared" si="1"/>
        <v>0</v>
      </c>
      <c r="G15" s="18">
        <v>0</v>
      </c>
      <c r="H15" s="18">
        <v>0</v>
      </c>
      <c r="I15" s="18">
        <v>0</v>
      </c>
      <c r="J15" s="3" t="s">
        <v>33</v>
      </c>
      <c r="K15" s="5" t="s">
        <v>34</v>
      </c>
      <c r="L15" s="3" t="s">
        <v>35</v>
      </c>
      <c r="M15" s="4"/>
      <c r="O15" s="15"/>
      <c r="P15" s="12"/>
      <c r="Q15" s="12"/>
      <c r="R15" s="12"/>
    </row>
    <row r="16" spans="1:18" ht="30.75" customHeight="1" x14ac:dyDescent="0.3">
      <c r="A16" s="36">
        <v>7</v>
      </c>
      <c r="B16" s="8" t="s">
        <v>37</v>
      </c>
      <c r="C16" s="62"/>
      <c r="D16" s="16" t="s">
        <v>21</v>
      </c>
      <c r="E16" s="16">
        <f t="shared" si="0"/>
        <v>0</v>
      </c>
      <c r="F16" s="2">
        <f t="shared" si="1"/>
        <v>0</v>
      </c>
      <c r="G16" s="18">
        <v>0</v>
      </c>
      <c r="H16" s="18">
        <v>0</v>
      </c>
      <c r="I16" s="18">
        <v>0</v>
      </c>
      <c r="J16" s="3" t="s">
        <v>33</v>
      </c>
      <c r="K16" s="5" t="s">
        <v>34</v>
      </c>
      <c r="L16" s="3" t="s">
        <v>35</v>
      </c>
      <c r="M16" s="4"/>
      <c r="O16" s="15"/>
      <c r="P16" s="12"/>
      <c r="Q16" s="12"/>
      <c r="R16" s="12"/>
    </row>
    <row r="17" spans="1:18" ht="34.5" customHeight="1" x14ac:dyDescent="0.3">
      <c r="A17" s="36">
        <v>8</v>
      </c>
      <c r="B17" s="8" t="s">
        <v>38</v>
      </c>
      <c r="C17" s="62"/>
      <c r="D17" s="16" t="s">
        <v>21</v>
      </c>
      <c r="E17" s="2">
        <f t="shared" si="0"/>
        <v>0</v>
      </c>
      <c r="F17" s="2">
        <f t="shared" si="1"/>
        <v>0</v>
      </c>
      <c r="G17" s="2">
        <v>0</v>
      </c>
      <c r="H17" s="2">
        <v>0</v>
      </c>
      <c r="I17" s="2">
        <v>0</v>
      </c>
      <c r="J17" s="3" t="s">
        <v>33</v>
      </c>
      <c r="K17" s="5" t="s">
        <v>34</v>
      </c>
      <c r="L17" s="3" t="s">
        <v>35</v>
      </c>
      <c r="M17" s="4"/>
      <c r="P17" s="12"/>
      <c r="Q17" s="12"/>
      <c r="R17" s="12"/>
    </row>
    <row r="18" spans="1:18" ht="42.75" customHeight="1" x14ac:dyDescent="0.3">
      <c r="A18" s="36">
        <v>9</v>
      </c>
      <c r="B18" s="8" t="s">
        <v>39</v>
      </c>
      <c r="C18" s="62"/>
      <c r="D18" s="16" t="s">
        <v>21</v>
      </c>
      <c r="E18" s="2">
        <f t="shared" si="0"/>
        <v>0</v>
      </c>
      <c r="F18" s="2">
        <f t="shared" si="1"/>
        <v>0</v>
      </c>
      <c r="G18" s="2">
        <v>0</v>
      </c>
      <c r="H18" s="2">
        <v>0</v>
      </c>
      <c r="I18" s="2">
        <v>0</v>
      </c>
      <c r="J18" s="3" t="s">
        <v>33</v>
      </c>
      <c r="K18" s="5" t="s">
        <v>34</v>
      </c>
      <c r="L18" s="3" t="s">
        <v>35</v>
      </c>
      <c r="M18" s="4"/>
      <c r="P18" s="11"/>
      <c r="Q18" s="12"/>
      <c r="R18" s="12"/>
    </row>
    <row r="19" spans="1:18" ht="36.75" customHeight="1" x14ac:dyDescent="0.3">
      <c r="A19" s="36">
        <v>10</v>
      </c>
      <c r="B19" s="8" t="s">
        <v>40</v>
      </c>
      <c r="C19" s="62"/>
      <c r="D19" s="16" t="s">
        <v>21</v>
      </c>
      <c r="E19" s="16">
        <f t="shared" si="0"/>
        <v>0</v>
      </c>
      <c r="F19" s="2">
        <f t="shared" si="1"/>
        <v>0</v>
      </c>
      <c r="G19" s="18">
        <v>0</v>
      </c>
      <c r="H19" s="18">
        <v>0</v>
      </c>
      <c r="I19" s="18">
        <v>0</v>
      </c>
      <c r="J19" s="3" t="s">
        <v>33</v>
      </c>
      <c r="K19" s="5" t="s">
        <v>34</v>
      </c>
      <c r="L19" s="3" t="s">
        <v>35</v>
      </c>
      <c r="M19" s="4"/>
      <c r="O19" s="15"/>
      <c r="P19" s="12"/>
      <c r="Q19" s="12"/>
      <c r="R19" s="12"/>
    </row>
    <row r="20" spans="1:18" ht="30.75" customHeight="1" x14ac:dyDescent="0.3">
      <c r="A20" s="36">
        <v>11</v>
      </c>
      <c r="B20" s="8" t="s">
        <v>41</v>
      </c>
      <c r="C20" s="62"/>
      <c r="D20" s="16" t="s">
        <v>21</v>
      </c>
      <c r="E20" s="16">
        <f t="shared" si="0"/>
        <v>0</v>
      </c>
      <c r="F20" s="2">
        <f t="shared" si="1"/>
        <v>0</v>
      </c>
      <c r="G20" s="18">
        <v>0</v>
      </c>
      <c r="H20" s="18">
        <v>0</v>
      </c>
      <c r="I20" s="18">
        <v>0</v>
      </c>
      <c r="J20" s="3" t="s">
        <v>33</v>
      </c>
      <c r="K20" s="5" t="s">
        <v>34</v>
      </c>
      <c r="L20" s="3" t="s">
        <v>35</v>
      </c>
      <c r="M20" s="4"/>
      <c r="O20" s="15"/>
      <c r="P20" s="12"/>
      <c r="Q20" s="12"/>
      <c r="R20" s="12"/>
    </row>
    <row r="21" spans="1:18" ht="30.75" customHeight="1" x14ac:dyDescent="0.3">
      <c r="A21" s="36">
        <v>12</v>
      </c>
      <c r="B21" s="8" t="s">
        <v>42</v>
      </c>
      <c r="C21" s="62"/>
      <c r="D21" s="16" t="s">
        <v>21</v>
      </c>
      <c r="E21" s="16">
        <f t="shared" si="0"/>
        <v>0</v>
      </c>
      <c r="F21" s="2">
        <f t="shared" si="1"/>
        <v>0</v>
      </c>
      <c r="G21" s="18">
        <v>0</v>
      </c>
      <c r="H21" s="18">
        <v>0</v>
      </c>
      <c r="I21" s="18">
        <v>0</v>
      </c>
      <c r="J21" s="3" t="s">
        <v>33</v>
      </c>
      <c r="K21" s="5" t="s">
        <v>34</v>
      </c>
      <c r="L21" s="3" t="s">
        <v>35</v>
      </c>
      <c r="M21" s="4"/>
      <c r="O21" s="15"/>
      <c r="P21" s="12"/>
      <c r="Q21" s="12"/>
      <c r="R21" s="12"/>
    </row>
    <row r="22" spans="1:18" ht="30.75" customHeight="1" x14ac:dyDescent="0.3">
      <c r="A22" s="36">
        <v>13</v>
      </c>
      <c r="B22" s="8" t="s">
        <v>43</v>
      </c>
      <c r="C22" s="62"/>
      <c r="D22" s="16" t="s">
        <v>21</v>
      </c>
      <c r="E22" s="16">
        <f t="shared" si="0"/>
        <v>0</v>
      </c>
      <c r="F22" s="2">
        <f t="shared" si="1"/>
        <v>0</v>
      </c>
      <c r="G22" s="18">
        <v>0</v>
      </c>
      <c r="H22" s="18">
        <v>0</v>
      </c>
      <c r="I22" s="18">
        <v>0</v>
      </c>
      <c r="J22" s="3" t="s">
        <v>33</v>
      </c>
      <c r="K22" s="5" t="s">
        <v>34</v>
      </c>
      <c r="L22" s="3" t="s">
        <v>35</v>
      </c>
      <c r="M22" s="4"/>
      <c r="O22" s="15"/>
      <c r="P22" s="12"/>
      <c r="Q22" s="12"/>
      <c r="R22" s="12"/>
    </row>
    <row r="23" spans="1:18" s="27" customFormat="1" ht="34.5" customHeight="1" x14ac:dyDescent="0.3">
      <c r="A23" s="36">
        <v>14</v>
      </c>
      <c r="B23" s="8" t="s">
        <v>44</v>
      </c>
      <c r="C23" s="62"/>
      <c r="D23" s="16" t="s">
        <v>21</v>
      </c>
      <c r="E23" s="2">
        <f t="shared" si="0"/>
        <v>0</v>
      </c>
      <c r="F23" s="2">
        <f t="shared" si="1"/>
        <v>0</v>
      </c>
      <c r="G23" s="2">
        <v>0</v>
      </c>
      <c r="H23" s="2">
        <v>0</v>
      </c>
      <c r="I23" s="2">
        <v>0</v>
      </c>
      <c r="J23" s="3"/>
      <c r="K23" s="5" t="s">
        <v>34</v>
      </c>
      <c r="L23" s="3" t="s">
        <v>35</v>
      </c>
      <c r="M23" s="4"/>
      <c r="P23" s="30"/>
      <c r="Q23" s="30"/>
      <c r="R23" s="30"/>
    </row>
    <row r="24" spans="1:18" ht="53.25" customHeight="1" x14ac:dyDescent="0.3">
      <c r="A24" s="28">
        <v>15</v>
      </c>
      <c r="B24" s="24" t="s">
        <v>45</v>
      </c>
      <c r="C24" s="19" t="s">
        <v>46</v>
      </c>
      <c r="D24" s="35">
        <v>2</v>
      </c>
      <c r="E24" s="21">
        <v>100000</v>
      </c>
      <c r="F24" s="22">
        <v>200000</v>
      </c>
      <c r="G24" s="25">
        <v>200000</v>
      </c>
      <c r="H24" s="25"/>
      <c r="I24" s="25"/>
      <c r="J24" s="19"/>
      <c r="K24" s="20"/>
      <c r="L24" s="19"/>
      <c r="M24" s="29"/>
      <c r="P24" s="13"/>
      <c r="Q24" s="12"/>
      <c r="R24" s="12"/>
    </row>
    <row r="25" spans="1:18" s="27" customFormat="1" ht="69" customHeight="1" x14ac:dyDescent="0.3">
      <c r="A25" s="28">
        <v>16</v>
      </c>
      <c r="B25" s="24" t="s">
        <v>47</v>
      </c>
      <c r="C25" s="19" t="s">
        <v>48</v>
      </c>
      <c r="D25" s="21" t="s">
        <v>21</v>
      </c>
      <c r="E25" s="21">
        <f>+F25</f>
        <v>4608000</v>
      </c>
      <c r="F25" s="22">
        <f>SUM(G25:I25)</f>
        <v>4608000</v>
      </c>
      <c r="G25" s="25"/>
      <c r="H25" s="25"/>
      <c r="I25" s="25">
        <v>4608000</v>
      </c>
      <c r="J25" s="19"/>
      <c r="K25" s="20"/>
      <c r="L25" s="19"/>
      <c r="M25" s="29"/>
      <c r="P25" s="51"/>
      <c r="Q25" s="30"/>
      <c r="R25" s="30"/>
    </row>
    <row r="26" spans="1:18" s="27" customFormat="1" ht="84.6" customHeight="1" x14ac:dyDescent="0.3">
      <c r="A26" s="36">
        <v>17</v>
      </c>
      <c r="B26" s="14" t="s">
        <v>49</v>
      </c>
      <c r="C26" s="3" t="s">
        <v>25</v>
      </c>
      <c r="D26" s="16" t="s">
        <v>50</v>
      </c>
      <c r="E26" s="16">
        <f>+F26</f>
        <v>852510.41104880057</v>
      </c>
      <c r="F26" s="2">
        <f>SUM(G26:I26)</f>
        <v>852510.41104880057</v>
      </c>
      <c r="G26" s="18">
        <v>509019.15602531942</v>
      </c>
      <c r="H26" s="18">
        <v>272958</v>
      </c>
      <c r="I26" s="18">
        <v>70533.255023481164</v>
      </c>
      <c r="J26" s="3" t="s">
        <v>22</v>
      </c>
      <c r="K26" s="5">
        <v>43770</v>
      </c>
      <c r="L26" s="3" t="s">
        <v>23</v>
      </c>
      <c r="M26" s="3"/>
    </row>
    <row r="28" spans="1:18" ht="27.45" customHeight="1" x14ac:dyDescent="0.3">
      <c r="A28" s="34" t="s">
        <v>51</v>
      </c>
      <c r="E28" s="31"/>
      <c r="F28" s="31"/>
      <c r="G28" s="31"/>
      <c r="H28" s="31"/>
      <c r="I28" s="31"/>
      <c r="N28" s="12"/>
      <c r="O28" s="12"/>
      <c r="P28" s="12"/>
    </row>
    <row r="29" spans="1:18" ht="32.25" customHeight="1" x14ac:dyDescent="0.3">
      <c r="A29" t="s">
        <v>52</v>
      </c>
      <c r="N29" s="12"/>
      <c r="O29" s="12"/>
      <c r="P29" s="12"/>
    </row>
    <row r="30" spans="1:18" ht="32.25" customHeight="1" x14ac:dyDescent="0.3">
      <c r="N30" s="12"/>
      <c r="O30" s="12"/>
      <c r="P30" s="12"/>
    </row>
    <row r="31" spans="1:18" ht="32.25" customHeight="1" x14ac:dyDescent="0.3"/>
    <row r="32" spans="1:18" ht="39" customHeight="1" x14ac:dyDescent="0.3"/>
    <row r="33" spans="1:14" ht="32.25" customHeight="1" x14ac:dyDescent="0.3">
      <c r="A33" s="17"/>
    </row>
    <row r="35" spans="1:14" ht="15" customHeight="1" x14ac:dyDescent="0.3"/>
    <row r="37" spans="1:14" x14ac:dyDescent="0.3">
      <c r="E37" s="6"/>
    </row>
    <row r="38" spans="1:14" x14ac:dyDescent="0.3">
      <c r="E38" s="7"/>
      <c r="L38" s="17"/>
      <c r="M38" s="17"/>
      <c r="N38" s="17"/>
    </row>
    <row r="39" spans="1:14" ht="15.75" customHeight="1" x14ac:dyDescent="0.3">
      <c r="E39" s="6"/>
    </row>
    <row r="40" spans="1:14" ht="15.75" customHeight="1" x14ac:dyDescent="0.3">
      <c r="E40" s="7"/>
    </row>
    <row r="41" spans="1:14" ht="15.75" customHeight="1" x14ac:dyDescent="0.3">
      <c r="E41" s="6"/>
    </row>
    <row r="42" spans="1:14" ht="15.75" customHeight="1" x14ac:dyDescent="0.3"/>
  </sheetData>
  <mergeCells count="14">
    <mergeCell ref="A2:M2"/>
    <mergeCell ref="C13:C23"/>
    <mergeCell ref="A7:M7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</mergeCells>
  <printOptions horizontalCentered="1"/>
  <pageMargins left="0.39370078740157483" right="0.31496062992125984" top="0.74803149606299213" bottom="0.74803149606299213" header="0.31496062992125984" footer="0.31496062992125984"/>
  <pageSetup paperSize="4632" scale="43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zoomScale="55" zoomScaleNormal="55" workbookViewId="0">
      <selection activeCell="A7" sqref="A7"/>
    </sheetView>
  </sheetViews>
  <sheetFormatPr baseColWidth="10" defaultColWidth="11.44140625" defaultRowHeight="14.4" x14ac:dyDescent="0.3"/>
  <cols>
    <col min="1" max="1" width="78.44140625" customWidth="1"/>
    <col min="2" max="2" width="21.44140625" customWidth="1"/>
    <col min="3" max="3" width="16.44140625" customWidth="1"/>
    <col min="4" max="4" width="22" customWidth="1"/>
    <col min="5" max="5" width="29" customWidth="1"/>
  </cols>
  <sheetData>
    <row r="1" spans="1:5" ht="19.2" x14ac:dyDescent="0.3">
      <c r="A1" s="72" t="s">
        <v>53</v>
      </c>
      <c r="B1" s="74" t="s">
        <v>11</v>
      </c>
      <c r="C1" s="74"/>
      <c r="D1" s="74"/>
      <c r="E1" s="75" t="s">
        <v>54</v>
      </c>
    </row>
    <row r="2" spans="1:5" ht="19.2" x14ac:dyDescent="0.3">
      <c r="A2" s="73"/>
      <c r="B2" s="43" t="s">
        <v>16</v>
      </c>
      <c r="C2" s="43" t="s">
        <v>17</v>
      </c>
      <c r="D2" s="43" t="s">
        <v>18</v>
      </c>
      <c r="E2" s="76"/>
    </row>
    <row r="3" spans="1:5" ht="51.45" customHeight="1" x14ac:dyDescent="0.3">
      <c r="A3" s="44" t="s">
        <v>55</v>
      </c>
      <c r="B3" s="40">
        <f>+PA!G10</f>
        <v>53853618</v>
      </c>
      <c r="C3" s="40">
        <f>+PA!H10</f>
        <v>10181819</v>
      </c>
      <c r="D3" s="40">
        <f>+PA!I10</f>
        <v>8562143.6081174705</v>
      </c>
      <c r="E3" s="45">
        <f>SUM(B3:D3)</f>
        <v>72597580.608117476</v>
      </c>
    </row>
    <row r="4" spans="1:5" ht="51.45" customHeight="1" x14ac:dyDescent="0.3">
      <c r="A4" s="46" t="s">
        <v>56</v>
      </c>
      <c r="B4" s="42">
        <f>+PA!G11+PA!G26</f>
        <v>2252848.3178381897</v>
      </c>
      <c r="C4" s="42">
        <f>+PA!H11+PA!H26</f>
        <v>721723.88990520407</v>
      </c>
      <c r="D4" s="42">
        <f>+PA!I11+PA!I26</f>
        <v>343066.41912443418</v>
      </c>
      <c r="E4" s="52">
        <f t="shared" ref="E4:E8" si="0">SUM(B4:D4)</f>
        <v>3317638.626867828</v>
      </c>
    </row>
    <row r="5" spans="1:5" ht="51.45" customHeight="1" x14ac:dyDescent="0.3">
      <c r="A5" s="44" t="s">
        <v>57</v>
      </c>
      <c r="B5" s="40">
        <f>+PA!G12</f>
        <v>349765</v>
      </c>
      <c r="C5" s="40">
        <f>+PA!H12</f>
        <v>95776</v>
      </c>
      <c r="D5" s="40">
        <f>+PA!I12</f>
        <v>55415</v>
      </c>
      <c r="E5" s="45">
        <f t="shared" si="0"/>
        <v>500956</v>
      </c>
    </row>
    <row r="6" spans="1:5" ht="51.45" customHeight="1" x14ac:dyDescent="0.3">
      <c r="A6" s="47" t="s">
        <v>58</v>
      </c>
      <c r="B6" s="42">
        <f>+PA!G13</f>
        <v>342000</v>
      </c>
      <c r="C6" s="42">
        <f>+PA!H13</f>
        <v>67811</v>
      </c>
      <c r="D6" s="42">
        <f>+PA!I13</f>
        <v>27596</v>
      </c>
      <c r="E6" s="52">
        <f t="shared" si="0"/>
        <v>437407</v>
      </c>
    </row>
    <row r="7" spans="1:5" ht="51.45" customHeight="1" x14ac:dyDescent="0.3">
      <c r="A7" s="44" t="s">
        <v>46</v>
      </c>
      <c r="B7" s="41">
        <v>200000</v>
      </c>
      <c r="C7" s="41">
        <v>0</v>
      </c>
      <c r="D7" s="41">
        <v>0</v>
      </c>
      <c r="E7" s="45">
        <f t="shared" si="0"/>
        <v>200000</v>
      </c>
    </row>
    <row r="8" spans="1:5" ht="51.45" customHeight="1" x14ac:dyDescent="0.3">
      <c r="A8" s="44" t="s">
        <v>59</v>
      </c>
      <c r="B8" s="41">
        <v>0</v>
      </c>
      <c r="C8" s="41">
        <v>0</v>
      </c>
      <c r="D8" s="41">
        <f>+PA!I25</f>
        <v>4608000</v>
      </c>
      <c r="E8" s="45">
        <f t="shared" si="0"/>
        <v>4608000</v>
      </c>
    </row>
    <row r="9" spans="1:5" ht="51" customHeight="1" thickBot="1" x14ac:dyDescent="0.35">
      <c r="A9" s="48" t="s">
        <v>60</v>
      </c>
      <c r="B9" s="49">
        <f>SUM(B3:B8)</f>
        <v>56998231.317838192</v>
      </c>
      <c r="C9" s="49">
        <f>SUM(C3:C8)</f>
        <v>11067129.889905203</v>
      </c>
      <c r="D9" s="49">
        <f>SUM(D3:D8)</f>
        <v>13596221.027241904</v>
      </c>
      <c r="E9" s="49">
        <f>SUM(E3:E8)</f>
        <v>81661582.234985307</v>
      </c>
    </row>
    <row r="11" spans="1:5" x14ac:dyDescent="0.3">
      <c r="E11" s="31"/>
    </row>
  </sheetData>
  <mergeCells count="3">
    <mergeCell ref="A1:A2"/>
    <mergeCell ref="B1:D1"/>
    <mergeCell ref="E1:E2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</vt:lpstr>
      <vt:lpstr>Conciliación</vt:lpstr>
      <vt:lpstr>PA!Área_de_impresión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Martin Calderini Cuevas</dc:creator>
  <cp:keywords/>
  <dc:description/>
  <cp:lastModifiedBy>Joao Moura</cp:lastModifiedBy>
  <cp:revision/>
  <dcterms:created xsi:type="dcterms:W3CDTF">2019-03-27T14:54:40Z</dcterms:created>
  <dcterms:modified xsi:type="dcterms:W3CDTF">2023-10-23T20:28:57Z</dcterms:modified>
  <cp:category/>
  <cp:contentStatus/>
</cp:coreProperties>
</file>